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0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<sst xmlns="http://schemas.openxmlformats.org/spreadsheetml/2006/main" count="175" uniqueCount="139">
  <si>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</si>
  <si>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</si>
  <si>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</si>
  <si>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</si>
  <si>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</si>
  <si>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</si>
  <si>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</si>
  <si>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</si>
  <si>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</si>
  <si>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</si>
  <si>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</si>
  <si>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</si>
  <si>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</si>
  <si>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</si>
  <si>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</si>
  <si>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</si>
  <si>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</si>
  <si>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</si>
  <si>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</si>
  <si>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</si>
  <si>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</si>
  <si>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</si>
  <si>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</si>
  <si>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</si>
  <si>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</si>
  <si>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</si>
  <si>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</si>
  <si>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</si>
  <si>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</si>
  <si>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</si>
  <si>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Short term borrowings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</si>
  <si>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</si>
  <si>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</si>
  <si>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</si>
  <si>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</si>
  <si>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</si>
  <si>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</si>
  <si>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</si>
  <si>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</si>
  <si>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</si>
  <si>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</si>
  <si>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A13</t>
  </si>
  <si>
    <t>Dividend paid</t>
  </si>
  <si>
    <t>Long term project claims receivables</t>
  </si>
  <si>
    <t>Fixed deposits pledged</t>
  </si>
  <si>
    <t>Proceeds from long-term loan</t>
  </si>
  <si>
    <t xml:space="preserve">Profit before tax </t>
  </si>
  <si>
    <t>(Audited)</t>
  </si>
  <si>
    <t>Purchase of property development land</t>
  </si>
  <si>
    <t>Repayment of long-term loan</t>
  </si>
  <si>
    <t>Current Period</t>
  </si>
  <si>
    <t>Period To-Date</t>
  </si>
  <si>
    <t>Tax expense</t>
  </si>
  <si>
    <t>Total comprehensive income for the</t>
  </si>
  <si>
    <t>31/08/2010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</si>
  <si>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</si>
  <si>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</si>
  <si>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</si>
  <si>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</si>
  <si>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</si>
  <si>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</si>
  <si>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</si>
  <si>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</si>
  <si>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</si>
  <si>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</si>
  <si>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Non-current assets held for sale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</si>
  <si>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</si>
  <si>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</si>
  <si>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</si>
  <si>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</si>
  <si>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</si>
  <si>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</si>
  <si>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</si>
  <si>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</si>
  <si>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</si>
  <si>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</si>
  <si>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period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</si>
  <si>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</si>
  <si>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</si>
  <si>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</si>
  <si>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</si>
  <si>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</si>
  <si>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Gross dividend income</t>
  </si>
  <si>
    <t>Hire purchase interest</t>
  </si>
  <si>
    <t>Increase in property development costs</t>
  </si>
  <si>
    <t>Increase in deposit into sinking fund trust account</t>
  </si>
  <si>
    <t>Increase in amount due to contract customers</t>
  </si>
  <si>
    <t>Decrease in bank balance under joint account</t>
  </si>
  <si>
    <t>Tax paid</t>
  </si>
  <si>
    <t>CASH FLOWS FROM INVESTING ACTIVITIES</t>
  </si>
  <si>
    <t>Interest income received</t>
  </si>
  <si>
    <t>Purchase of other investment</t>
  </si>
  <si>
    <t>Net cash used in investing activities</t>
  </si>
  <si>
    <t>CASH FLOWS FROM FINANCING ACTIVITIES</t>
  </si>
  <si>
    <t>Repayment of hire purchase payables</t>
  </si>
  <si>
    <t>NET DECREASE IN CASH AND CASH EQUIVALENTS</t>
  </si>
  <si>
    <t>CASH AND CASH EQUIVALENTS AT BEGINNING OF</t>
  </si>
  <si>
    <t xml:space="preserve">  FINANCIAL PERIOD</t>
  </si>
  <si>
    <t>CASH AND CASH EQUIVALENTS AT END OF</t>
  </si>
  <si>
    <t>CONDENSED CONSOLIDATED STATEMENT OF COMPREHENSIVE INCOME</t>
  </si>
  <si>
    <t>The Condensed Consolidated Statement of Comprehensive Income should be read in conjunction with the Audited Financial Statements for the financial year ended 31 August 2010.</t>
  </si>
  <si>
    <t>The Condensed Consolidated Statement of Financial Position should be read in conjunction with the Audited Financial Statements for the financial year ended 31 August 2010.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</si>
  <si>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</si>
  <si>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</si>
  <si>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</si>
  <si>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</si>
  <si>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</si>
  <si>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The Condensed Consolidated Statement Of Changes In Equity should be read in conjunction with the Audited Financial Statements for the financial year ended 31 August 2010.</t>
  </si>
  <si>
    <t>------- Non-distributable -------</t>
  </si>
  <si>
    <t>CONDENSED CONSOLIDATED STATEMENT OF CASH FLOWS</t>
  </si>
  <si>
    <t>The Condensed Consolidated Statement of Cash Flows should be read in conjunction with the Audited Financial Statements for the financial year ended 31 August 2010.</t>
  </si>
  <si>
    <t>Balance as at 1 September 2009</t>
  </si>
  <si>
    <t>Balance as at 31 August 2010</t>
  </si>
  <si>
    <t>Profit for the financial period attributable</t>
  </si>
  <si>
    <t xml:space="preserve">  to the equity holders of the Company</t>
  </si>
  <si>
    <t>Other comprehensive income / (loss)</t>
  </si>
  <si>
    <t>Other investment</t>
  </si>
  <si>
    <t>Balance as at 1 September 2010</t>
  </si>
  <si>
    <t>Effect of adopting FRS 139</t>
  </si>
  <si>
    <t>Loss on disposal of property, plant and equipment</t>
  </si>
  <si>
    <t>(Increase)/Decrease in amount due from contract customers</t>
  </si>
  <si>
    <t>Proceed from disposal of property, plant and equipment</t>
  </si>
  <si>
    <t>Financial asset at fair value through profit or loss</t>
  </si>
  <si>
    <t>capital</t>
  </si>
  <si>
    <t>Net cash (used in) / generated from operations</t>
  </si>
  <si>
    <t>Net cash (used in) / from operating activities</t>
  </si>
  <si>
    <t>Net cash from / (used in) financing activities</t>
  </si>
  <si>
    <t xml:space="preserve">  through profit or loss</t>
  </si>
  <si>
    <t>Net dividends income from financial asset at fair value</t>
  </si>
  <si>
    <t>FOR THE SECOND QUARTER ENDED 28 FEBRUARY 2011</t>
  </si>
  <si>
    <t>CONDENSED CONSOLIDATED STATEMENT OF FINANCIAL POSITION AS AT 28 FEBRUARY 2011</t>
  </si>
  <si>
    <t>Balance as at 28 February 2011</t>
  </si>
  <si>
    <t>Retained</t>
  </si>
  <si>
    <t>profits</t>
  </si>
  <si>
    <t>---------- Distributable ----------</t>
  </si>
  <si>
    <t>Gain on financial asset at fair value through profit or loss</t>
  </si>
  <si>
    <t>Decrease in trade and other receivables</t>
  </si>
  <si>
    <t>Decrease in trade and other payables</t>
  </si>
  <si>
    <t>Operating profit before working capital changes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</si>
</sst>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3" fontId="0" fillId="0" borderId="0" xfId="42" applyFont="1" applyFill="1" applyBorder="1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31" t="s">
        <v>11</v>
      </c>
      <c r="K1" s="1"/>
    </row>
    <row r="3" ht="15.75">
      <c r="A3" s="1" t="s">
        <v>99</v>
      </c>
    </row>
    <row r="4" ht="15.75">
      <c r="A4" s="1" t="s">
        <v>129</v>
      </c>
    </row>
    <row r="5" ht="15.75">
      <c r="A5" s="2" t="s">
        <v>10</v>
      </c>
    </row>
    <row r="7" spans="5:11" ht="15.75">
      <c r="E7" s="70" t="s">
        <v>15</v>
      </c>
      <c r="F7" s="70"/>
      <c r="G7" s="70"/>
      <c r="I7" s="70" t="s">
        <v>12</v>
      </c>
      <c r="J7" s="70"/>
      <c r="K7" s="70"/>
    </row>
    <row r="8" spans="5:11" ht="15.75">
      <c r="E8" s="7"/>
      <c r="F8" s="7"/>
      <c r="G8" s="8" t="s">
        <v>24</v>
      </c>
      <c r="I8" s="7"/>
      <c r="J8" s="7"/>
      <c r="K8" s="8" t="s">
        <v>24</v>
      </c>
    </row>
    <row r="9" spans="5:11" ht="15.75">
      <c r="E9" s="8" t="s">
        <v>22</v>
      </c>
      <c r="F9" s="6"/>
      <c r="G9" s="8" t="s">
        <v>21</v>
      </c>
      <c r="H9" s="6"/>
      <c r="I9" s="8" t="s">
        <v>50</v>
      </c>
      <c r="J9" s="6"/>
      <c r="K9" s="8" t="s">
        <v>21</v>
      </c>
    </row>
    <row r="10" spans="5:11" ht="15.75">
      <c r="E10" s="8" t="s">
        <v>23</v>
      </c>
      <c r="F10" s="6"/>
      <c r="G10" s="8" t="s">
        <v>23</v>
      </c>
      <c r="H10" s="6"/>
      <c r="I10" s="6" t="s">
        <v>34</v>
      </c>
      <c r="J10" s="6"/>
      <c r="K10" s="6" t="s">
        <v>51</v>
      </c>
    </row>
    <row r="11" spans="5:11" ht="15.75">
      <c r="E11" s="9">
        <v>40602</v>
      </c>
      <c r="F11" s="6"/>
      <c r="G11" s="9">
        <v>40237</v>
      </c>
      <c r="H11" s="6"/>
      <c r="I11" s="9">
        <v>40602</v>
      </c>
      <c r="J11" s="6"/>
      <c r="K11" s="9">
        <v>40237</v>
      </c>
    </row>
    <row r="12" spans="5:11" ht="15.75">
      <c r="E12" s="6" t="s">
        <v>13</v>
      </c>
      <c r="F12" s="6"/>
      <c r="G12" s="6" t="s">
        <v>13</v>
      </c>
      <c r="H12" s="6"/>
      <c r="I12" s="6" t="s">
        <v>13</v>
      </c>
      <c r="J12" s="6"/>
      <c r="K12" s="6" t="s">
        <v>13</v>
      </c>
    </row>
    <row r="14" spans="2:16" ht="15.75">
      <c r="B14" s="2" t="s">
        <v>0</v>
      </c>
      <c r="E14" s="10">
        <v>16855525</v>
      </c>
      <c r="F14" s="10"/>
      <c r="G14" s="10">
        <v>20302596</v>
      </c>
      <c r="H14" s="10"/>
      <c r="I14" s="10">
        <v>32579525</v>
      </c>
      <c r="J14" s="10"/>
      <c r="K14" s="10">
        <v>56283349</v>
      </c>
      <c r="N14" s="10"/>
      <c r="P14" s="10"/>
    </row>
    <row r="15" spans="5:16" ht="15.75">
      <c r="E15" s="10"/>
      <c r="F15" s="10"/>
      <c r="G15" s="10"/>
      <c r="H15" s="10"/>
      <c r="I15" s="10"/>
      <c r="J15" s="10"/>
      <c r="K15" s="10"/>
      <c r="N15" s="10"/>
      <c r="P15" s="10"/>
    </row>
    <row r="16" spans="2:16" ht="15.75">
      <c r="B16" s="2" t="s">
        <v>32</v>
      </c>
      <c r="E16" s="10">
        <v>-14547313</v>
      </c>
      <c r="F16" s="10"/>
      <c r="G16" s="10">
        <v>-17336567</v>
      </c>
      <c r="H16" s="10"/>
      <c r="I16" s="10">
        <v>-28115390</v>
      </c>
      <c r="J16" s="10"/>
      <c r="K16" s="10">
        <v>-50426917</v>
      </c>
      <c r="N16" s="10"/>
      <c r="P16" s="10"/>
    </row>
    <row r="17" spans="5:16" ht="15.75">
      <c r="E17" s="11"/>
      <c r="F17" s="10"/>
      <c r="G17" s="11"/>
      <c r="H17" s="10"/>
      <c r="I17" s="11"/>
      <c r="J17" s="10"/>
      <c r="K17" s="11"/>
      <c r="N17" s="10"/>
      <c r="P17" s="10"/>
    </row>
    <row r="18" spans="2:16" ht="15.75">
      <c r="B18" s="2" t="s">
        <v>20</v>
      </c>
      <c r="E18" s="10">
        <f>SUM(E14:E17)</f>
        <v>2308212</v>
      </c>
      <c r="F18" s="10"/>
      <c r="G18" s="10">
        <f>SUM(G14:G17)</f>
        <v>2966029</v>
      </c>
      <c r="H18" s="10"/>
      <c r="I18" s="10">
        <f>SUM(I14:I17)</f>
        <v>4464135</v>
      </c>
      <c r="J18" s="10"/>
      <c r="K18" s="10">
        <f>SUM(K14:K17)</f>
        <v>5856432</v>
      </c>
      <c r="N18" s="10"/>
      <c r="P18" s="10"/>
    </row>
    <row r="19" spans="5:16" ht="15.75">
      <c r="E19" s="10"/>
      <c r="F19" s="10"/>
      <c r="G19" s="10"/>
      <c r="H19" s="10"/>
      <c r="I19" s="10"/>
      <c r="J19" s="10"/>
      <c r="K19" s="10"/>
      <c r="N19" s="10"/>
      <c r="P19" s="10"/>
    </row>
    <row r="20" spans="2:16" ht="15.75">
      <c r="B20" s="2" t="s">
        <v>1</v>
      </c>
      <c r="E20" s="12">
        <v>309835</v>
      </c>
      <c r="F20" s="12"/>
      <c r="G20" s="12">
        <v>367949</v>
      </c>
      <c r="H20" s="12"/>
      <c r="I20" s="12">
        <v>553201</v>
      </c>
      <c r="J20" s="12"/>
      <c r="K20" s="12">
        <v>698656</v>
      </c>
      <c r="N20" s="10"/>
      <c r="P20" s="10"/>
    </row>
    <row r="21" spans="5:16" ht="15.75">
      <c r="E21" s="10"/>
      <c r="F21" s="10"/>
      <c r="G21" s="10"/>
      <c r="H21" s="10"/>
      <c r="I21" s="10"/>
      <c r="J21" s="10"/>
      <c r="K21" s="10"/>
      <c r="N21" s="10"/>
      <c r="P21" s="10"/>
    </row>
    <row r="22" spans="2:16" ht="15.75">
      <c r="B22" s="2" t="s">
        <v>17</v>
      </c>
      <c r="E22" s="10">
        <v>-1461844</v>
      </c>
      <c r="F22" s="10"/>
      <c r="G22" s="10">
        <v>-1673282</v>
      </c>
      <c r="H22" s="10"/>
      <c r="I22" s="10">
        <v>-2477189</v>
      </c>
      <c r="J22" s="10"/>
      <c r="K22" s="10">
        <v>-2799154</v>
      </c>
      <c r="N22" s="10"/>
      <c r="P22" s="10"/>
    </row>
    <row r="23" spans="5:16" ht="15.75">
      <c r="E23" s="10"/>
      <c r="F23" s="10"/>
      <c r="G23" s="10"/>
      <c r="H23" s="10"/>
      <c r="I23" s="10"/>
      <c r="J23" s="10"/>
      <c r="K23" s="10"/>
      <c r="N23" s="10"/>
      <c r="P23" s="10"/>
    </row>
    <row r="24" spans="2:16" ht="15.75">
      <c r="B24" s="2" t="s">
        <v>2</v>
      </c>
      <c r="E24" s="10">
        <v>-331</v>
      </c>
      <c r="F24" s="10"/>
      <c r="G24" s="10">
        <v>-1483</v>
      </c>
      <c r="H24" s="10"/>
      <c r="I24" s="10">
        <v>-909</v>
      </c>
      <c r="J24" s="10"/>
      <c r="K24" s="10">
        <v>-3283</v>
      </c>
      <c r="N24" s="10"/>
      <c r="P24" s="10"/>
    </row>
    <row r="25" spans="5:16" ht="15.75">
      <c r="E25" s="11"/>
      <c r="F25" s="10"/>
      <c r="G25" s="11"/>
      <c r="H25" s="10"/>
      <c r="I25" s="11"/>
      <c r="J25" s="10"/>
      <c r="K25" s="11"/>
      <c r="N25" s="10"/>
      <c r="P25" s="10"/>
    </row>
    <row r="26" spans="2:16" ht="15.75">
      <c r="B26" s="1" t="s">
        <v>3</v>
      </c>
      <c r="E26" s="10">
        <f>SUM(E18:E25)</f>
        <v>1155872</v>
      </c>
      <c r="F26" s="10"/>
      <c r="G26" s="10">
        <f>SUM(G18:G25)</f>
        <v>1659213</v>
      </c>
      <c r="H26" s="10"/>
      <c r="I26" s="10">
        <f>SUM(I18:I25)</f>
        <v>2539238</v>
      </c>
      <c r="J26" s="10"/>
      <c r="K26" s="10">
        <f>SUM(K18:K25)</f>
        <v>3752651</v>
      </c>
      <c r="N26" s="10"/>
      <c r="P26" s="10"/>
    </row>
    <row r="27" spans="5:16" ht="15.75">
      <c r="E27" s="10"/>
      <c r="F27" s="10"/>
      <c r="G27" s="10"/>
      <c r="H27" s="10"/>
      <c r="I27" s="10"/>
      <c r="J27" s="10"/>
      <c r="K27" s="10"/>
      <c r="N27" s="10"/>
      <c r="P27" s="10"/>
    </row>
    <row r="28" spans="2:16" ht="15.75">
      <c r="B28" s="2" t="s">
        <v>52</v>
      </c>
      <c r="E28" s="12">
        <v>-283348</v>
      </c>
      <c r="F28" s="12"/>
      <c r="G28" s="12">
        <v>-480000</v>
      </c>
      <c r="H28" s="12"/>
      <c r="I28" s="12">
        <v>-643348</v>
      </c>
      <c r="J28" s="12"/>
      <c r="K28" s="12">
        <v>-1070000</v>
      </c>
      <c r="N28" s="10"/>
      <c r="P28" s="10"/>
    </row>
    <row r="29" spans="5:16" ht="15.75">
      <c r="E29" s="11"/>
      <c r="F29" s="12"/>
      <c r="G29" s="11"/>
      <c r="H29" s="12"/>
      <c r="I29" s="11"/>
      <c r="J29" s="12"/>
      <c r="K29" s="11"/>
      <c r="N29" s="10"/>
      <c r="P29" s="10"/>
    </row>
    <row r="30" ht="15.75">
      <c r="B30" s="1" t="s">
        <v>113</v>
      </c>
    </row>
    <row r="31" spans="2:11" ht="15.75">
      <c r="B31" s="1" t="s">
        <v>114</v>
      </c>
      <c r="E31" s="10">
        <f>SUM(E26:E29)</f>
        <v>872524</v>
      </c>
      <c r="G31" s="10">
        <f>SUM(G26:G29)</f>
        <v>1179213</v>
      </c>
      <c r="I31" s="10">
        <f>SUM(I26:I29)</f>
        <v>1895890</v>
      </c>
      <c r="K31" s="10">
        <f>SUM(K26:K29)</f>
        <v>2682651</v>
      </c>
    </row>
    <row r="33" spans="2:11" ht="15.75">
      <c r="B33" s="1" t="s">
        <v>115</v>
      </c>
      <c r="E33" s="61">
        <v>0</v>
      </c>
      <c r="F33" s="61"/>
      <c r="G33" s="61">
        <v>0</v>
      </c>
      <c r="H33" s="61"/>
      <c r="I33" s="61">
        <v>0</v>
      </c>
      <c r="J33" s="61"/>
      <c r="K33" s="61">
        <v>0</v>
      </c>
    </row>
    <row r="35" spans="2:14" ht="15.75">
      <c r="B35" s="1" t="s">
        <v>53</v>
      </c>
      <c r="N35" s="10"/>
    </row>
    <row r="36" spans="2:14" ht="15.75">
      <c r="B36" s="1" t="s">
        <v>103</v>
      </c>
      <c r="N36" s="10"/>
    </row>
    <row r="37" spans="2:11" ht="16.5" thickBot="1">
      <c r="B37" s="1" t="s">
        <v>104</v>
      </c>
      <c r="E37" s="13">
        <f>SUM(E31:E36)</f>
        <v>872524</v>
      </c>
      <c r="F37" s="10"/>
      <c r="G37" s="13">
        <f>SUM(G31:G36)</f>
        <v>1179213</v>
      </c>
      <c r="H37" s="10"/>
      <c r="I37" s="13">
        <f>SUM(I31:I36)</f>
        <v>1895890</v>
      </c>
      <c r="J37" s="10"/>
      <c r="K37" s="13">
        <f>SUM(K31:K36)</f>
        <v>2682651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23">
        <v>0.73</v>
      </c>
      <c r="F41" s="7"/>
      <c r="G41" s="23">
        <v>0.98</v>
      </c>
      <c r="H41" s="7"/>
      <c r="I41" s="23">
        <v>1.58</v>
      </c>
      <c r="J41" s="7"/>
      <c r="K41" s="23">
        <v>2.24</v>
      </c>
    </row>
    <row r="42" spans="2:11" ht="9" customHeight="1">
      <c r="B42" s="15"/>
      <c r="C42" s="15"/>
      <c r="E42" s="25"/>
      <c r="F42" s="7"/>
      <c r="G42" s="25"/>
      <c r="H42" s="7"/>
      <c r="I42" s="25"/>
      <c r="J42" s="7"/>
      <c r="K42" s="25"/>
    </row>
    <row r="43" spans="2:11" ht="16.5" thickBot="1">
      <c r="B43" s="2" t="s">
        <v>27</v>
      </c>
      <c r="E43" s="23">
        <v>0.73</v>
      </c>
      <c r="F43" s="26"/>
      <c r="G43" s="23">
        <v>0.98</v>
      </c>
      <c r="H43" s="26"/>
      <c r="I43" s="23">
        <v>1.58</v>
      </c>
      <c r="J43" s="26"/>
      <c r="K43" s="23">
        <v>2.24</v>
      </c>
    </row>
    <row r="44" ht="15.75">
      <c r="B44" s="1"/>
    </row>
    <row r="45" spans="2:11" s="64" customFormat="1" ht="15.75">
      <c r="B45" s="63"/>
      <c r="E45" s="12"/>
      <c r="G45" s="12"/>
      <c r="I45" s="12"/>
      <c r="K45" s="12"/>
    </row>
    <row r="47" spans="5:11" ht="16.5" customHeight="1">
      <c r="E47" s="21"/>
      <c r="F47" s="7"/>
      <c r="G47" s="16"/>
      <c r="H47" s="7"/>
      <c r="I47" s="21"/>
      <c r="J47" s="7"/>
      <c r="K47" s="16"/>
    </row>
    <row r="48" spans="5:11" ht="16.5" customHeight="1">
      <c r="E48" s="21"/>
      <c r="F48" s="7"/>
      <c r="G48" s="16"/>
      <c r="H48" s="7"/>
      <c r="I48" s="21"/>
      <c r="J48" s="7"/>
      <c r="K48" s="16"/>
    </row>
    <row r="49" spans="5:11" ht="16.5" customHeight="1">
      <c r="E49" s="21"/>
      <c r="F49" s="7"/>
      <c r="G49" s="16"/>
      <c r="H49" s="7"/>
      <c r="I49" s="21"/>
      <c r="J49" s="7"/>
      <c r="K49" s="16"/>
    </row>
    <row r="50" spans="7:11" ht="16.5" customHeight="1">
      <c r="G50" s="16"/>
      <c r="K50" s="16"/>
    </row>
    <row r="51" spans="2:11" ht="15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5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5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5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5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5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5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5.75">
      <c r="B63" s="16"/>
      <c r="C63" s="16"/>
      <c r="D63" s="16"/>
      <c r="E63" s="16"/>
      <c r="F63" s="16"/>
      <c r="G63" s="52"/>
      <c r="H63" s="16"/>
      <c r="I63" s="16"/>
      <c r="J63" s="16"/>
      <c r="K63" s="52"/>
    </row>
    <row r="64" spans="2:10" ht="15.75">
      <c r="B64" s="16"/>
      <c r="C64" s="16"/>
      <c r="D64" s="16"/>
      <c r="E64" s="16"/>
      <c r="F64" s="16"/>
      <c r="H64" s="16"/>
      <c r="I64" s="16"/>
      <c r="J64" s="16"/>
    </row>
    <row r="65" spans="2:12" ht="36" customHeight="1">
      <c r="B65" s="71" t="s">
        <v>100</v>
      </c>
      <c r="C65" s="71"/>
      <c r="D65" s="71"/>
      <c r="E65" s="71"/>
      <c r="F65" s="71"/>
      <c r="G65" s="71"/>
      <c r="H65" s="71"/>
      <c r="I65" s="71"/>
      <c r="J65" s="71"/>
      <c r="K65" s="71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31" t="s">
        <v>11</v>
      </c>
    </row>
    <row r="3" ht="15.75">
      <c r="A3" s="1" t="s">
        <v>130</v>
      </c>
    </row>
    <row r="4" ht="15.75">
      <c r="A4" s="2" t="s">
        <v>10</v>
      </c>
    </row>
    <row r="6" spans="5:7" ht="15.75">
      <c r="E6" s="53" t="s">
        <v>25</v>
      </c>
      <c r="F6" s="6"/>
      <c r="G6" s="6" t="s">
        <v>25</v>
      </c>
    </row>
    <row r="7" spans="5:7" ht="15.75">
      <c r="E7" s="69">
        <v>40602</v>
      </c>
      <c r="F7" s="6"/>
      <c r="G7" s="17" t="s">
        <v>54</v>
      </c>
    </row>
    <row r="8" spans="5:7" ht="15.75">
      <c r="E8" s="53" t="s">
        <v>13</v>
      </c>
      <c r="F8" s="6"/>
      <c r="G8" s="6" t="s">
        <v>13</v>
      </c>
    </row>
    <row r="9" spans="5:7" ht="15.75">
      <c r="E9" s="53"/>
      <c r="F9" s="6"/>
      <c r="G9" s="6" t="s">
        <v>47</v>
      </c>
    </row>
    <row r="10" ht="15.75">
      <c r="B10" s="1" t="s">
        <v>19</v>
      </c>
    </row>
    <row r="11" ht="15.75">
      <c r="B11" s="1"/>
    </row>
    <row r="12" ht="15.75">
      <c r="B12" s="1" t="s">
        <v>69</v>
      </c>
    </row>
    <row r="13" spans="2:7" ht="15.75">
      <c r="B13" s="2" t="s">
        <v>33</v>
      </c>
      <c r="E13" s="54">
        <v>676422</v>
      </c>
      <c r="F13" s="10"/>
      <c r="G13" s="10">
        <v>802888</v>
      </c>
    </row>
    <row r="14" spans="2:7" ht="15.75">
      <c r="B14" s="2" t="s">
        <v>40</v>
      </c>
      <c r="E14" s="54">
        <v>78880497</v>
      </c>
      <c r="F14" s="10"/>
      <c r="G14" s="10">
        <v>74070248</v>
      </c>
    </row>
    <row r="15" spans="2:7" ht="15.75">
      <c r="B15" s="2" t="s">
        <v>14</v>
      </c>
      <c r="E15" s="54">
        <v>506455</v>
      </c>
      <c r="F15" s="10"/>
      <c r="G15" s="10">
        <v>506455</v>
      </c>
    </row>
    <row r="16" spans="2:7" ht="15.75">
      <c r="B16" s="2" t="s">
        <v>116</v>
      </c>
      <c r="E16" s="48">
        <v>0</v>
      </c>
      <c r="F16" s="10"/>
      <c r="G16" s="19">
        <v>5150000</v>
      </c>
    </row>
    <row r="17" spans="2:7" ht="15.75">
      <c r="B17" s="2" t="s">
        <v>43</v>
      </c>
      <c r="E17" s="48">
        <v>35808927</v>
      </c>
      <c r="F17" s="10"/>
      <c r="G17" s="10">
        <v>44123396</v>
      </c>
    </row>
    <row r="18" spans="5:7" ht="15.75">
      <c r="E18" s="54"/>
      <c r="F18" s="10"/>
      <c r="G18" s="10"/>
    </row>
    <row r="19" spans="5:7" ht="15.75">
      <c r="E19" s="55">
        <f>SUM(E13:E18)</f>
        <v>115872301</v>
      </c>
      <c r="F19" s="10"/>
      <c r="G19" s="18">
        <f>SUM(G13:G18)</f>
        <v>124652987</v>
      </c>
    </row>
    <row r="20" spans="5:7" ht="15.75">
      <c r="E20" s="54"/>
      <c r="F20" s="10"/>
      <c r="G20" s="10"/>
    </row>
    <row r="21" spans="2:7" ht="15.75">
      <c r="B21" s="1" t="s">
        <v>78</v>
      </c>
      <c r="E21" s="54"/>
      <c r="F21" s="10"/>
      <c r="G21" s="10"/>
    </row>
    <row r="22" spans="2:7" ht="15.75">
      <c r="B22" s="2" t="s">
        <v>55</v>
      </c>
      <c r="E22" s="54">
        <v>61726250</v>
      </c>
      <c r="F22" s="10"/>
      <c r="G22" s="10">
        <v>55056196</v>
      </c>
    </row>
    <row r="23" spans="2:7" ht="15.75">
      <c r="B23" s="2" t="s">
        <v>56</v>
      </c>
      <c r="E23" s="54">
        <v>46077407</v>
      </c>
      <c r="F23" s="10"/>
      <c r="G23" s="10">
        <v>46472415</v>
      </c>
    </row>
    <row r="24" spans="2:8" ht="15.75">
      <c r="B24" s="2" t="s">
        <v>122</v>
      </c>
      <c r="E24" s="48">
        <v>5430000</v>
      </c>
      <c r="F24" s="61"/>
      <c r="G24" s="61">
        <v>0</v>
      </c>
      <c r="H24" s="61"/>
    </row>
    <row r="25" spans="2:7" ht="15.75">
      <c r="B25" s="2" t="s">
        <v>57</v>
      </c>
      <c r="E25" s="54">
        <v>6778152</v>
      </c>
      <c r="F25" s="10"/>
      <c r="G25" s="10">
        <v>4871939</v>
      </c>
    </row>
    <row r="26" spans="2:7" ht="15.75">
      <c r="B26" s="2" t="s">
        <v>58</v>
      </c>
      <c r="E26" s="54">
        <v>23279790</v>
      </c>
      <c r="F26" s="10"/>
      <c r="G26" s="10">
        <v>48163256</v>
      </c>
    </row>
    <row r="27" spans="5:7" ht="15.75">
      <c r="E27" s="54"/>
      <c r="F27" s="10"/>
      <c r="G27" s="10"/>
    </row>
    <row r="28" spans="5:7" ht="15.75">
      <c r="E28" s="55">
        <f>SUM(E22:E27)</f>
        <v>143291599</v>
      </c>
      <c r="F28" s="10"/>
      <c r="G28" s="18">
        <f>SUM(G22:G27)</f>
        <v>154563806</v>
      </c>
    </row>
    <row r="29" spans="5:7" ht="15.75">
      <c r="E29" s="54"/>
      <c r="F29" s="10"/>
      <c r="G29" s="10"/>
    </row>
    <row r="30" spans="2:7" ht="15.75">
      <c r="B30" s="2" t="s">
        <v>65</v>
      </c>
      <c r="E30" s="68">
        <v>0</v>
      </c>
      <c r="F30" s="10"/>
      <c r="G30" s="12">
        <v>3382398</v>
      </c>
    </row>
    <row r="31" ht="15.75">
      <c r="E31" s="2"/>
    </row>
    <row r="32" spans="2:7" ht="16.5" thickBot="1">
      <c r="B32" s="1" t="s">
        <v>37</v>
      </c>
      <c r="E32" s="65">
        <f>E19+E28+E30</f>
        <v>259163900</v>
      </c>
      <c r="F32" s="10"/>
      <c r="G32" s="65">
        <f>G19+G28+G30</f>
        <v>282599191</v>
      </c>
    </row>
    <row r="33" spans="2:7" ht="16.5" thickTop="1">
      <c r="B33" s="1"/>
      <c r="E33" s="54"/>
      <c r="F33" s="10"/>
      <c r="G33" s="10"/>
    </row>
    <row r="34" spans="2:7" ht="15.75">
      <c r="B34" s="1" t="s">
        <v>36</v>
      </c>
      <c r="E34" s="54"/>
      <c r="F34" s="10"/>
      <c r="G34" s="10"/>
    </row>
    <row r="35" spans="2:7" ht="15.75">
      <c r="B35" s="1"/>
      <c r="E35" s="54"/>
      <c r="F35" s="10"/>
      <c r="G35" s="10"/>
    </row>
    <row r="36" spans="2:7" ht="15.75">
      <c r="B36" s="1" t="s">
        <v>62</v>
      </c>
      <c r="E36" s="54"/>
      <c r="F36" s="10"/>
      <c r="G36" s="10"/>
    </row>
    <row r="37" spans="2:7" ht="15.75">
      <c r="B37" s="2" t="s">
        <v>59</v>
      </c>
      <c r="E37" s="54">
        <v>60000217</v>
      </c>
      <c r="F37" s="10"/>
      <c r="G37" s="10">
        <v>60000217</v>
      </c>
    </row>
    <row r="38" spans="2:7" ht="15.75">
      <c r="B38" s="2" t="s">
        <v>60</v>
      </c>
      <c r="E38" s="10">
        <v>-72914</v>
      </c>
      <c r="G38" s="10">
        <v>-23422</v>
      </c>
    </row>
    <row r="39" spans="2:7" ht="15.75">
      <c r="B39" s="2" t="s">
        <v>28</v>
      </c>
      <c r="E39" s="48">
        <v>82125510</v>
      </c>
      <c r="F39" s="10"/>
      <c r="G39" s="19">
        <v>79670046</v>
      </c>
    </row>
    <row r="40" spans="5:7" ht="15.75">
      <c r="E40" s="56"/>
      <c r="F40" s="10"/>
      <c r="G40" s="12"/>
    </row>
    <row r="41" spans="2:7" ht="16.5" thickBot="1">
      <c r="B41" s="1" t="s">
        <v>61</v>
      </c>
      <c r="E41" s="58">
        <f>SUM(E37:E40)</f>
        <v>142052813</v>
      </c>
      <c r="F41" s="10"/>
      <c r="G41" s="13">
        <f>SUM(G37:G40)</f>
        <v>139646841</v>
      </c>
    </row>
    <row r="42" spans="5:7" ht="15.75">
      <c r="E42" s="54"/>
      <c r="F42" s="10"/>
      <c r="G42" s="10"/>
    </row>
    <row r="43" ht="15.75">
      <c r="B43" s="1" t="s">
        <v>63</v>
      </c>
    </row>
    <row r="45" spans="2:7" ht="15.75">
      <c r="B45" s="1" t="s">
        <v>79</v>
      </c>
      <c r="E45" s="54"/>
      <c r="F45" s="10"/>
      <c r="G45" s="10"/>
    </row>
    <row r="46" spans="2:7" ht="15.75">
      <c r="B46" s="2" t="s">
        <v>66</v>
      </c>
      <c r="E46" s="54">
        <v>31914327</v>
      </c>
      <c r="F46" s="10"/>
      <c r="G46" s="10">
        <v>35000000</v>
      </c>
    </row>
    <row r="47" spans="2:7" ht="15.75">
      <c r="B47" s="2" t="s">
        <v>68</v>
      </c>
      <c r="E47" s="54">
        <v>33356448</v>
      </c>
      <c r="F47" s="10"/>
      <c r="G47" s="19">
        <v>31891508</v>
      </c>
    </row>
    <row r="48" spans="2:7" ht="15.75">
      <c r="B48" s="2" t="s">
        <v>18</v>
      </c>
      <c r="E48" s="48">
        <v>1560205</v>
      </c>
      <c r="F48" s="10"/>
      <c r="G48" s="19">
        <v>1450348</v>
      </c>
    </row>
    <row r="49" spans="5:7" ht="15.75">
      <c r="E49" s="48"/>
      <c r="F49" s="10"/>
      <c r="G49" s="19"/>
    </row>
    <row r="50" spans="2:7" ht="15.75">
      <c r="B50" s="1"/>
      <c r="E50" s="55">
        <f>SUM(E46:E49)</f>
        <v>66830980</v>
      </c>
      <c r="F50" s="10"/>
      <c r="G50" s="18">
        <f>SUM(G46:G49)</f>
        <v>68341856</v>
      </c>
    </row>
    <row r="51" spans="2:7" ht="15.75">
      <c r="B51" s="1"/>
      <c r="E51" s="54"/>
      <c r="F51" s="10"/>
      <c r="G51" s="10"/>
    </row>
    <row r="52" spans="2:7" ht="15.75">
      <c r="B52" s="1" t="s">
        <v>80</v>
      </c>
      <c r="E52" s="54"/>
      <c r="F52" s="10"/>
      <c r="G52" s="10"/>
    </row>
    <row r="53" spans="2:7" ht="15.75">
      <c r="B53" s="2" t="s">
        <v>67</v>
      </c>
      <c r="E53" s="54">
        <v>50264889</v>
      </c>
      <c r="F53" s="10"/>
      <c r="G53" s="10">
        <v>74549787</v>
      </c>
    </row>
    <row r="54" spans="2:7" ht="15.75">
      <c r="B54" s="2" t="s">
        <v>30</v>
      </c>
      <c r="E54" s="54">
        <v>15218</v>
      </c>
      <c r="F54" s="10"/>
      <c r="G54" s="10">
        <v>60707</v>
      </c>
    </row>
    <row r="55" spans="5:7" ht="15.75">
      <c r="E55" s="54"/>
      <c r="F55" s="10"/>
      <c r="G55" s="10"/>
    </row>
    <row r="56" spans="5:7" ht="15.75">
      <c r="E56" s="55">
        <f>SUM(E53:E55)</f>
        <v>50280107</v>
      </c>
      <c r="F56" s="10"/>
      <c r="G56" s="18">
        <f>SUM(G53:G55)</f>
        <v>74610494</v>
      </c>
    </row>
    <row r="57" spans="5:7" ht="15.75">
      <c r="E57" s="56"/>
      <c r="F57" s="10"/>
      <c r="G57" s="12"/>
    </row>
    <row r="58" spans="2:7" ht="16.5" thickBot="1">
      <c r="B58" s="1" t="s">
        <v>64</v>
      </c>
      <c r="E58" s="59">
        <f>E50+E56</f>
        <v>117111087</v>
      </c>
      <c r="F58" s="10"/>
      <c r="G58" s="14">
        <f>G50+G56</f>
        <v>142952350</v>
      </c>
    </row>
    <row r="59" spans="2:7" ht="15.75">
      <c r="B59" s="1"/>
      <c r="E59" s="56"/>
      <c r="F59" s="10"/>
      <c r="G59" s="12"/>
    </row>
    <row r="60" spans="2:7" ht="16.5" thickBot="1">
      <c r="B60" s="1" t="s">
        <v>38</v>
      </c>
      <c r="E60" s="57">
        <f>E41+E58</f>
        <v>259163900</v>
      </c>
      <c r="F60" s="10"/>
      <c r="G60" s="49">
        <f>G41+G58</f>
        <v>282599191</v>
      </c>
    </row>
    <row r="61" spans="5:7" ht="16.5" thickTop="1">
      <c r="E61" s="56"/>
      <c r="F61" s="10"/>
      <c r="G61" s="12"/>
    </row>
    <row r="62" spans="2:4" ht="15.75">
      <c r="B62" s="1" t="s">
        <v>102</v>
      </c>
      <c r="C62" s="1"/>
      <c r="D62" s="1"/>
    </row>
    <row r="63" spans="2:7" ht="16.5" thickBot="1">
      <c r="B63" s="1" t="s">
        <v>105</v>
      </c>
      <c r="E63" s="60">
        <f>E41/119929948</f>
        <v>1.1844648927889136</v>
      </c>
      <c r="F63" s="1"/>
      <c r="G63" s="20">
        <f>G41/119966634</f>
        <v>1.1640473383624317</v>
      </c>
    </row>
    <row r="66" spans="2:8" ht="35.25" customHeight="1">
      <c r="B66" s="71" t="s">
        <v>101</v>
      </c>
      <c r="C66" s="71"/>
      <c r="D66" s="71"/>
      <c r="E66" s="71"/>
      <c r="F66" s="71"/>
      <c r="G66" s="71"/>
      <c r="H66" s="4"/>
    </row>
  </sheetData>
  <sheetProtection/>
  <mergeCells count="1">
    <mergeCell ref="B66:G66"/>
  </mergeCells>
  <printOptions/>
  <pageMargins left="0.5" right="0.5" top="0.5" bottom="0.5" header="0.29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0.75390625" style="2" bestFit="1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67" customFormat="1" ht="19.5">
      <c r="A1" s="31" t="s">
        <v>11</v>
      </c>
      <c r="N1" s="31"/>
    </row>
    <row r="3" ht="15.75">
      <c r="A3" s="1" t="s">
        <v>106</v>
      </c>
    </row>
    <row r="4" ht="15.75">
      <c r="A4" s="1" t="s">
        <v>129</v>
      </c>
    </row>
    <row r="5" ht="15.75">
      <c r="A5" s="2" t="s">
        <v>10</v>
      </c>
    </row>
    <row r="7" spans="7:12" ht="15.75">
      <c r="G7" s="17" t="s">
        <v>108</v>
      </c>
      <c r="K7" s="17" t="s">
        <v>134</v>
      </c>
      <c r="L7" s="17"/>
    </row>
    <row r="8" spans="8:12" ht="15.75">
      <c r="H8" s="6" t="s">
        <v>29</v>
      </c>
      <c r="L8" s="6"/>
    </row>
    <row r="9" spans="4:14" ht="15.75">
      <c r="D9" s="6" t="s">
        <v>4</v>
      </c>
      <c r="E9" s="6"/>
      <c r="F9" s="6" t="s">
        <v>4</v>
      </c>
      <c r="G9" s="6"/>
      <c r="H9" s="6" t="s">
        <v>72</v>
      </c>
      <c r="I9" s="6"/>
      <c r="J9" s="6" t="s">
        <v>70</v>
      </c>
      <c r="K9" s="6"/>
      <c r="L9" s="6" t="s">
        <v>132</v>
      </c>
      <c r="M9" s="6"/>
      <c r="N9" s="6"/>
    </row>
    <row r="10" spans="4:14" ht="15.75">
      <c r="D10" s="6" t="s">
        <v>123</v>
      </c>
      <c r="E10" s="6"/>
      <c r="F10" s="6" t="s">
        <v>74</v>
      </c>
      <c r="G10" s="6"/>
      <c r="H10" s="6" t="s">
        <v>73</v>
      </c>
      <c r="I10" s="6"/>
      <c r="J10" s="6" t="s">
        <v>71</v>
      </c>
      <c r="K10" s="6"/>
      <c r="L10" s="6" t="s">
        <v>133</v>
      </c>
      <c r="M10" s="6"/>
      <c r="N10" s="6" t="s">
        <v>39</v>
      </c>
    </row>
    <row r="11" spans="4:14" ht="15.75">
      <c r="D11" s="6" t="s">
        <v>13</v>
      </c>
      <c r="E11" s="6"/>
      <c r="F11" s="6" t="s">
        <v>13</v>
      </c>
      <c r="G11" s="6"/>
      <c r="H11" s="6" t="s">
        <v>13</v>
      </c>
      <c r="I11" s="6"/>
      <c r="J11" s="6" t="s">
        <v>13</v>
      </c>
      <c r="K11" s="6"/>
      <c r="L11" s="6" t="s">
        <v>13</v>
      </c>
      <c r="M11" s="6"/>
      <c r="N11" s="6" t="s">
        <v>13</v>
      </c>
    </row>
    <row r="12" spans="4:14" ht="15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5.75">
      <c r="B13" s="2" t="s">
        <v>111</v>
      </c>
      <c r="D13" s="19">
        <v>60000217</v>
      </c>
      <c r="E13" s="19"/>
      <c r="F13" s="19">
        <v>19830264</v>
      </c>
      <c r="G13" s="19"/>
      <c r="H13" s="19">
        <v>-34450921</v>
      </c>
      <c r="I13" s="19"/>
      <c r="J13" s="19">
        <v>0</v>
      </c>
      <c r="K13" s="19"/>
      <c r="L13" s="19">
        <v>91071061</v>
      </c>
      <c r="M13" s="6"/>
      <c r="N13" s="19">
        <f>SUM(D13:M13)</f>
        <v>136450621</v>
      </c>
    </row>
    <row r="14" spans="4:14" ht="15.75">
      <c r="D14" s="19"/>
      <c r="E14" s="19"/>
      <c r="F14" s="19"/>
      <c r="G14" s="19"/>
      <c r="H14" s="19"/>
      <c r="I14" s="19"/>
      <c r="J14" s="19"/>
      <c r="K14" s="19"/>
      <c r="L14" s="19"/>
      <c r="M14" s="6"/>
      <c r="N14" s="19"/>
    </row>
    <row r="15" spans="2:14" ht="15.75">
      <c r="B15" s="2" t="s">
        <v>75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-23422</v>
      </c>
      <c r="K15" s="19"/>
      <c r="L15" s="19">
        <v>0</v>
      </c>
      <c r="M15" s="6"/>
      <c r="N15" s="19">
        <f>SUM(D15:M15)</f>
        <v>-23422</v>
      </c>
    </row>
    <row r="16" spans="4:14" ht="15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5.75">
      <c r="B17" s="2" t="s">
        <v>53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5.75">
      <c r="B18" s="2" t="s">
        <v>77</v>
      </c>
      <c r="D18" s="19">
        <v>0</v>
      </c>
      <c r="E18" s="19"/>
      <c r="F18" s="19">
        <v>0</v>
      </c>
      <c r="G18" s="19"/>
      <c r="H18" s="19">
        <v>0</v>
      </c>
      <c r="I18" s="19"/>
      <c r="J18" s="19">
        <v>0</v>
      </c>
      <c r="K18" s="19"/>
      <c r="L18" s="19">
        <v>5469650</v>
      </c>
      <c r="M18" s="6"/>
      <c r="N18" s="19">
        <f>SUM(D18:M18)</f>
        <v>5469650</v>
      </c>
    </row>
    <row r="19" spans="4:14" ht="15.75">
      <c r="D19" s="19"/>
      <c r="E19" s="19"/>
      <c r="F19" s="19"/>
      <c r="G19" s="19"/>
      <c r="H19" s="19"/>
      <c r="I19" s="19"/>
      <c r="J19" s="19"/>
      <c r="K19" s="19"/>
      <c r="L19" s="19"/>
      <c r="M19" s="6"/>
      <c r="N19" s="19"/>
    </row>
    <row r="20" spans="2:14" ht="15.75">
      <c r="B20" s="2" t="s">
        <v>42</v>
      </c>
      <c r="D20" s="19">
        <v>0</v>
      </c>
      <c r="E20" s="19"/>
      <c r="F20" s="19">
        <v>0</v>
      </c>
      <c r="G20" s="19"/>
      <c r="H20" s="19">
        <v>0</v>
      </c>
      <c r="I20" s="19"/>
      <c r="J20" s="19">
        <v>0</v>
      </c>
      <c r="K20" s="19"/>
      <c r="L20" s="19">
        <v>-2250008</v>
      </c>
      <c r="M20" s="6"/>
      <c r="N20" s="19">
        <f>SUM(D20:M20)</f>
        <v>-2250008</v>
      </c>
    </row>
    <row r="21" spans="4:14" ht="15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6.5" thickBot="1">
      <c r="B22" s="2" t="s">
        <v>112</v>
      </c>
      <c r="D22" s="50">
        <f>SUM(D12:D21)</f>
        <v>60000217</v>
      </c>
      <c r="E22" s="6"/>
      <c r="F22" s="50">
        <f>SUM(F12:F21)</f>
        <v>19830264</v>
      </c>
      <c r="G22" s="6"/>
      <c r="H22" s="50">
        <f>SUM(H12:H21)</f>
        <v>-34450921</v>
      </c>
      <c r="I22" s="6"/>
      <c r="J22" s="50">
        <f>SUM(J12:J21)</f>
        <v>-23422</v>
      </c>
      <c r="K22" s="6"/>
      <c r="L22" s="50">
        <f>SUM(L12:L21)</f>
        <v>94290703</v>
      </c>
      <c r="M22" s="6"/>
      <c r="N22" s="50">
        <f>SUM(N12:N21)</f>
        <v>139646841</v>
      </c>
    </row>
    <row r="23" spans="4:14" ht="16.5" thickTop="1">
      <c r="D23" s="27"/>
      <c r="E23" s="6"/>
      <c r="F23" s="27"/>
      <c r="G23" s="6"/>
      <c r="H23" s="27"/>
      <c r="I23" s="6"/>
      <c r="J23" s="27"/>
      <c r="K23" s="6"/>
      <c r="L23" s="27"/>
      <c r="M23" s="6"/>
      <c r="N23" s="27"/>
    </row>
    <row r="24" spans="2:14" ht="15.75">
      <c r="B24" s="2" t="s">
        <v>117</v>
      </c>
      <c r="D24" s="27">
        <f>D22</f>
        <v>60000217</v>
      </c>
      <c r="E24" s="6"/>
      <c r="F24" s="27">
        <f>F22</f>
        <v>19830264</v>
      </c>
      <c r="G24" s="6"/>
      <c r="H24" s="27">
        <f>H22</f>
        <v>-34450921</v>
      </c>
      <c r="I24" s="6"/>
      <c r="J24" s="27">
        <f>J22</f>
        <v>-23422</v>
      </c>
      <c r="K24" s="6"/>
      <c r="L24" s="27">
        <f>L22</f>
        <v>94290703</v>
      </c>
      <c r="M24" s="6"/>
      <c r="N24" s="19">
        <f>SUM(D24:M24)</f>
        <v>139646841</v>
      </c>
    </row>
    <row r="25" spans="4:14" ht="15.75">
      <c r="D25" s="27"/>
      <c r="E25" s="6"/>
      <c r="F25" s="27"/>
      <c r="G25" s="6"/>
      <c r="H25" s="27"/>
      <c r="I25" s="6"/>
      <c r="J25" s="27"/>
      <c r="K25" s="6"/>
      <c r="L25" s="27"/>
      <c r="M25" s="6"/>
      <c r="N25" s="19"/>
    </row>
    <row r="26" spans="2:14" ht="15.75">
      <c r="B26" s="2" t="s">
        <v>118</v>
      </c>
      <c r="D26" s="27">
        <v>0</v>
      </c>
      <c r="E26" s="6"/>
      <c r="F26" s="27">
        <v>0</v>
      </c>
      <c r="G26" s="6"/>
      <c r="H26" s="27">
        <v>0</v>
      </c>
      <c r="I26" s="6"/>
      <c r="J26" s="27">
        <v>0</v>
      </c>
      <c r="K26" s="6"/>
      <c r="L26" s="27">
        <v>559574</v>
      </c>
      <c r="M26" s="6"/>
      <c r="N26" s="19">
        <f>SUM(D26:M26)</f>
        <v>559574</v>
      </c>
    </row>
    <row r="27" spans="4:14" ht="15.7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15.75">
      <c r="B28" s="2" t="s">
        <v>75</v>
      </c>
      <c r="D28" s="19">
        <v>0</v>
      </c>
      <c r="E28" s="19"/>
      <c r="F28" s="19">
        <v>0</v>
      </c>
      <c r="G28" s="19"/>
      <c r="H28" s="19">
        <v>0</v>
      </c>
      <c r="I28" s="19"/>
      <c r="J28" s="19">
        <v>-49492</v>
      </c>
      <c r="K28" s="19"/>
      <c r="L28" s="48">
        <f>SCI!I34</f>
        <v>0</v>
      </c>
      <c r="M28" s="19"/>
      <c r="N28" s="19">
        <f>SUM(D28:M28)</f>
        <v>-49492</v>
      </c>
    </row>
    <row r="29" spans="4:14" ht="15.7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2:14" s="3" customFormat="1" ht="15.75">
      <c r="B30" s="2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9"/>
    </row>
    <row r="31" spans="2:14" ht="15.75">
      <c r="B31" s="2" t="s">
        <v>76</v>
      </c>
      <c r="C31" s="19"/>
      <c r="D31" s="19">
        <v>0</v>
      </c>
      <c r="E31" s="19"/>
      <c r="F31" s="19">
        <v>0</v>
      </c>
      <c r="G31" s="19"/>
      <c r="H31" s="19">
        <v>0</v>
      </c>
      <c r="I31" s="19"/>
      <c r="J31" s="19">
        <v>0</v>
      </c>
      <c r="K31" s="19"/>
      <c r="L31" s="48">
        <f>SCI!I37</f>
        <v>1895890</v>
      </c>
      <c r="M31" s="19"/>
      <c r="N31" s="19">
        <f>SUM(D31:M31)</f>
        <v>1895890</v>
      </c>
    </row>
    <row r="32" spans="3:14" ht="15.7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6.5" thickBot="1">
      <c r="B33" s="2" t="s">
        <v>131</v>
      </c>
      <c r="C33" s="19"/>
      <c r="D33" s="50">
        <f>SUM(D24:D32)</f>
        <v>60000217</v>
      </c>
      <c r="E33" s="27"/>
      <c r="F33" s="50">
        <f>SUM(F24:F32)</f>
        <v>19830264</v>
      </c>
      <c r="G33" s="27"/>
      <c r="H33" s="50">
        <f>SUM(H24:H32)</f>
        <v>-34450921</v>
      </c>
      <c r="I33" s="27"/>
      <c r="J33" s="50">
        <f>SUM(J24:J32)</f>
        <v>-72914</v>
      </c>
      <c r="K33" s="27"/>
      <c r="L33" s="50">
        <f>SUM(L24:L32)</f>
        <v>96746167</v>
      </c>
      <c r="M33" s="27"/>
      <c r="N33" s="50">
        <f>SUM(N24:N32)</f>
        <v>142052813</v>
      </c>
    </row>
    <row r="34" spans="4:14" ht="16.5" thickTop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4:14" ht="15.7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4:14" ht="15.7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4:14" ht="15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4:14" ht="15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4:14" ht="15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4:14" ht="15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4:14" ht="15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4:14" ht="15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4:14" ht="15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4:14" ht="15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4:14" ht="15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4:14" ht="15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4:14" ht="15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4:14" ht="15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5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5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4:14" ht="15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4:14" ht="15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4:14" ht="15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4:14" ht="15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4:14" ht="15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4:14" ht="15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4:14" ht="15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4:14" ht="15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4:14" ht="15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4:14" ht="15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4:14" ht="15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4:14" ht="15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4:14" ht="15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4:14" ht="15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2:15" ht="34.5" customHeight="1">
      <c r="B65" s="71" t="s">
        <v>107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4"/>
    </row>
  </sheetData>
  <sheetProtection/>
  <mergeCells count="1">
    <mergeCell ref="B65:N65"/>
  </mergeCells>
  <printOptions/>
  <pageMargins left="0.5" right="0.5" top="0.5" bottom="0.5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0.625" style="2" customWidth="1"/>
    <col min="4" max="4" width="5.625" style="2" customWidth="1"/>
    <col min="5" max="5" width="15.625" style="33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31" t="s">
        <v>11</v>
      </c>
      <c r="E1" s="1"/>
    </row>
    <row r="2" ht="15.75">
      <c r="A2" s="1"/>
    </row>
    <row r="3" ht="15.75">
      <c r="A3" s="1" t="s">
        <v>109</v>
      </c>
    </row>
    <row r="4" ht="15.75">
      <c r="A4" s="1" t="s">
        <v>129</v>
      </c>
    </row>
    <row r="5" ht="15.75">
      <c r="A5" s="2" t="s">
        <v>10</v>
      </c>
    </row>
    <row r="7" ht="15.75">
      <c r="G7" s="8" t="s">
        <v>24</v>
      </c>
    </row>
    <row r="8" spans="5:7" ht="15.75">
      <c r="E8" s="5" t="s">
        <v>50</v>
      </c>
      <c r="G8" s="8" t="s">
        <v>21</v>
      </c>
    </row>
    <row r="9" spans="5:7" ht="15.75">
      <c r="E9" s="5" t="s">
        <v>34</v>
      </c>
      <c r="G9" s="6" t="s">
        <v>51</v>
      </c>
    </row>
    <row r="10" spans="2:7" s="34" customFormat="1" ht="15.75">
      <c r="B10" s="28"/>
      <c r="C10" s="28"/>
      <c r="D10" s="28"/>
      <c r="E10" s="9">
        <v>40602</v>
      </c>
      <c r="F10" s="22"/>
      <c r="G10" s="9">
        <v>40237</v>
      </c>
    </row>
    <row r="11" spans="2:7" s="34" customFormat="1" ht="15.75">
      <c r="B11" s="28"/>
      <c r="C11" s="28"/>
      <c r="D11" s="51" t="s">
        <v>35</v>
      </c>
      <c r="E11" s="35" t="s">
        <v>13</v>
      </c>
      <c r="F11" s="36"/>
      <c r="G11" s="35" t="s">
        <v>13</v>
      </c>
    </row>
    <row r="12" spans="2:7" s="34" customFormat="1" ht="15.75">
      <c r="B12" s="32" t="s">
        <v>81</v>
      </c>
      <c r="C12" s="28"/>
      <c r="D12" s="28"/>
      <c r="E12" s="37"/>
      <c r="F12" s="36"/>
      <c r="G12" s="37"/>
    </row>
    <row r="13" spans="2:7" s="34" customFormat="1" ht="7.5" customHeight="1">
      <c r="B13" s="28"/>
      <c r="C13" s="28"/>
      <c r="D13" s="28"/>
      <c r="E13" s="37"/>
      <c r="F13" s="36"/>
      <c r="G13" s="37"/>
    </row>
    <row r="14" spans="2:7" s="34" customFormat="1" ht="15.75">
      <c r="B14" s="28" t="s">
        <v>46</v>
      </c>
      <c r="C14" s="28"/>
      <c r="D14" s="28"/>
      <c r="E14" s="29">
        <f>SCI!I26</f>
        <v>2539238</v>
      </c>
      <c r="F14" s="38"/>
      <c r="G14" s="29">
        <f>SCI!K26</f>
        <v>3752651</v>
      </c>
    </row>
    <row r="15" spans="2:7" s="34" customFormat="1" ht="7.5" customHeight="1">
      <c r="B15" s="28"/>
      <c r="C15" s="28"/>
      <c r="D15" s="28"/>
      <c r="E15" s="29"/>
      <c r="F15" s="38"/>
      <c r="G15" s="29"/>
    </row>
    <row r="16" spans="2:7" s="34" customFormat="1" ht="15.75">
      <c r="B16" s="28" t="s">
        <v>5</v>
      </c>
      <c r="C16" s="28"/>
      <c r="D16" s="28"/>
      <c r="E16" s="29"/>
      <c r="F16" s="38"/>
      <c r="G16" s="29"/>
    </row>
    <row r="17" spans="2:7" s="34" customFormat="1" ht="7.5" customHeight="1">
      <c r="B17" s="28"/>
      <c r="C17" s="28"/>
      <c r="D17" s="28"/>
      <c r="E17" s="29"/>
      <c r="F17" s="38"/>
      <c r="G17" s="29"/>
    </row>
    <row r="18" spans="2:7" s="34" customFormat="1" ht="15.75">
      <c r="B18" s="28"/>
      <c r="C18" s="28" t="s">
        <v>6</v>
      </c>
      <c r="D18" s="28"/>
      <c r="E18" s="29">
        <v>100250</v>
      </c>
      <c r="F18" s="38"/>
      <c r="G18" s="29">
        <v>101275</v>
      </c>
    </row>
    <row r="19" spans="2:7" s="34" customFormat="1" ht="15.75">
      <c r="B19" s="28"/>
      <c r="C19" s="28" t="s">
        <v>82</v>
      </c>
      <c r="D19" s="28"/>
      <c r="E19" s="29">
        <v>-160000</v>
      </c>
      <c r="F19" s="38"/>
      <c r="G19" s="29">
        <v>0</v>
      </c>
    </row>
    <row r="20" spans="2:7" s="34" customFormat="1" ht="15.75">
      <c r="B20" s="28"/>
      <c r="C20" s="28" t="s">
        <v>83</v>
      </c>
      <c r="D20" s="28"/>
      <c r="E20" s="29">
        <v>909</v>
      </c>
      <c r="F20" s="38"/>
      <c r="G20" s="29">
        <v>3283</v>
      </c>
    </row>
    <row r="21" spans="2:7" s="34" customFormat="1" ht="15.75">
      <c r="B21" s="28"/>
      <c r="C21" s="28" t="s">
        <v>7</v>
      </c>
      <c r="D21" s="28"/>
      <c r="E21" s="29">
        <v>-314813</v>
      </c>
      <c r="F21" s="38"/>
      <c r="G21" s="29">
        <v>-698656</v>
      </c>
    </row>
    <row r="22" spans="2:7" s="34" customFormat="1" ht="15.75">
      <c r="B22" s="28"/>
      <c r="C22" s="28" t="s">
        <v>119</v>
      </c>
      <c r="D22" s="28"/>
      <c r="E22" s="62">
        <v>14216</v>
      </c>
      <c r="F22" s="38"/>
      <c r="G22" s="29">
        <v>0</v>
      </c>
    </row>
    <row r="23" spans="3:7" s="34" customFormat="1" ht="15.75">
      <c r="C23" s="28" t="s">
        <v>135</v>
      </c>
      <c r="D23" s="28"/>
      <c r="E23" s="30">
        <v>-50000</v>
      </c>
      <c r="F23" s="38"/>
      <c r="G23" s="30">
        <v>0</v>
      </c>
    </row>
    <row r="24" spans="2:7" s="34" customFormat="1" ht="7.5" customHeight="1">
      <c r="B24" s="28"/>
      <c r="C24" s="28"/>
      <c r="D24" s="28"/>
      <c r="E24" s="39"/>
      <c r="F24" s="38"/>
      <c r="G24" s="39"/>
    </row>
    <row r="25" spans="2:7" s="34" customFormat="1" ht="7.5" customHeight="1">
      <c r="B25" s="28"/>
      <c r="C25" s="28"/>
      <c r="D25" s="28"/>
      <c r="E25" s="27"/>
      <c r="F25" s="28"/>
      <c r="G25" s="27"/>
    </row>
    <row r="26" spans="2:7" s="34" customFormat="1" ht="15.75">
      <c r="B26" s="28" t="s">
        <v>138</v>
      </c>
      <c r="C26" s="28"/>
      <c r="D26" s="28"/>
      <c r="E26" s="40">
        <f>+E14+SUM(E18:E23)</f>
        <v>2129800</v>
      </c>
      <c r="F26" s="41"/>
      <c r="G26" s="40">
        <f>+G14+SUM(G18:G23)</f>
        <v>3158553</v>
      </c>
    </row>
    <row r="27" spans="2:7" s="34" customFormat="1" ht="7.5" customHeight="1">
      <c r="B27" s="28"/>
      <c r="C27" s="28"/>
      <c r="D27" s="28"/>
      <c r="E27" s="40"/>
      <c r="F27" s="42"/>
      <c r="G27" s="40"/>
    </row>
    <row r="28" spans="2:7" s="34" customFormat="1" ht="15.75">
      <c r="B28" s="28"/>
      <c r="C28" s="28" t="s">
        <v>120</v>
      </c>
      <c r="D28" s="28"/>
      <c r="E28" s="62">
        <v>-1297095</v>
      </c>
      <c r="F28" s="38"/>
      <c r="G28" s="62">
        <v>653886</v>
      </c>
    </row>
    <row r="29" spans="2:7" s="34" customFormat="1" ht="15.75">
      <c r="B29" s="28"/>
      <c r="C29" s="28" t="s">
        <v>84</v>
      </c>
      <c r="D29" s="28"/>
      <c r="E29" s="62">
        <v>-6670054</v>
      </c>
      <c r="F29" s="38"/>
      <c r="G29" s="62">
        <v>0</v>
      </c>
    </row>
    <row r="30" spans="2:7" s="34" customFormat="1" ht="15.75">
      <c r="B30" s="28"/>
      <c r="C30" s="28" t="s">
        <v>136</v>
      </c>
      <c r="D30" s="28"/>
      <c r="E30" s="62">
        <v>14851497</v>
      </c>
      <c r="F30" s="38"/>
      <c r="G30" s="29">
        <v>124960183</v>
      </c>
    </row>
    <row r="31" spans="3:7" s="34" customFormat="1" ht="15.75">
      <c r="C31" s="28" t="s">
        <v>85</v>
      </c>
      <c r="D31" s="28"/>
      <c r="E31" s="30">
        <v>-85573</v>
      </c>
      <c r="F31" s="38"/>
      <c r="G31" s="30">
        <v>-65762</v>
      </c>
    </row>
    <row r="32" spans="2:7" s="34" customFormat="1" ht="15.75">
      <c r="B32" s="28"/>
      <c r="C32" s="28" t="s">
        <v>87</v>
      </c>
      <c r="D32" s="28"/>
      <c r="E32" s="29">
        <v>0</v>
      </c>
      <c r="F32" s="38"/>
      <c r="G32" s="29">
        <v>8</v>
      </c>
    </row>
    <row r="33" spans="2:7" s="34" customFormat="1" ht="15.75">
      <c r="B33" s="28"/>
      <c r="C33" s="28" t="s">
        <v>86</v>
      </c>
      <c r="D33" s="28"/>
      <c r="E33" s="29">
        <v>108917</v>
      </c>
      <c r="F33" s="38"/>
      <c r="G33" s="29">
        <v>4773736</v>
      </c>
    </row>
    <row r="34" spans="2:7" s="34" customFormat="1" ht="15.75">
      <c r="B34" s="28"/>
      <c r="C34" s="28" t="s">
        <v>137</v>
      </c>
      <c r="D34" s="28"/>
      <c r="E34" s="29">
        <v>-24393815</v>
      </c>
      <c r="F34" s="38"/>
      <c r="G34" s="29">
        <v>-27855287</v>
      </c>
    </row>
    <row r="35" spans="2:7" s="34" customFormat="1" ht="7.5" customHeight="1">
      <c r="B35" s="28"/>
      <c r="C35" s="28"/>
      <c r="D35" s="28"/>
      <c r="E35" s="39"/>
      <c r="F35" s="38"/>
      <c r="G35" s="39"/>
    </row>
    <row r="36" spans="2:7" s="34" customFormat="1" ht="7.5" customHeight="1">
      <c r="B36" s="28"/>
      <c r="C36" s="28"/>
      <c r="D36" s="28"/>
      <c r="E36" s="43"/>
      <c r="F36" s="38"/>
      <c r="G36" s="43"/>
    </row>
    <row r="37" spans="2:7" s="34" customFormat="1" ht="15.75">
      <c r="B37" s="28" t="s">
        <v>124</v>
      </c>
      <c r="C37" s="28"/>
      <c r="D37" s="28"/>
      <c r="E37" s="29">
        <f>+SUM(E28:E34)+E26</f>
        <v>-15356323</v>
      </c>
      <c r="F37" s="38"/>
      <c r="G37" s="29">
        <f>+SUM(G28:G34)+G26</f>
        <v>105625317</v>
      </c>
    </row>
    <row r="38" spans="2:7" s="34" customFormat="1" ht="7.5" customHeight="1">
      <c r="B38" s="28"/>
      <c r="C38" s="28"/>
      <c r="D38" s="28"/>
      <c r="E38" s="29"/>
      <c r="F38" s="38"/>
      <c r="G38" s="29"/>
    </row>
    <row r="39" spans="3:7" s="34" customFormat="1" ht="15.75">
      <c r="C39" s="28" t="s">
        <v>8</v>
      </c>
      <c r="D39" s="28"/>
      <c r="E39" s="29">
        <v>800</v>
      </c>
      <c r="F39" s="38"/>
      <c r="G39" s="29">
        <v>6559</v>
      </c>
    </row>
    <row r="40" spans="3:7" s="34" customFormat="1" ht="15.75">
      <c r="C40" s="28" t="s">
        <v>88</v>
      </c>
      <c r="D40" s="28"/>
      <c r="E40" s="29">
        <v>-2549560.75</v>
      </c>
      <c r="F40" s="38"/>
      <c r="G40" s="29">
        <v>-3073692</v>
      </c>
    </row>
    <row r="41" spans="2:7" s="34" customFormat="1" ht="7.5" customHeight="1">
      <c r="B41" s="28"/>
      <c r="C41" s="28"/>
      <c r="D41" s="28"/>
      <c r="E41" s="39"/>
      <c r="F41" s="38"/>
      <c r="G41" s="39"/>
    </row>
    <row r="42" spans="2:7" s="34" customFormat="1" ht="7.5" customHeight="1">
      <c r="B42" s="28"/>
      <c r="C42" s="28"/>
      <c r="D42" s="28"/>
      <c r="E42" s="43"/>
      <c r="F42" s="38"/>
      <c r="G42" s="43"/>
    </row>
    <row r="43" spans="2:7" s="34" customFormat="1" ht="15.75">
      <c r="B43" s="28" t="s">
        <v>125</v>
      </c>
      <c r="C43" s="28"/>
      <c r="D43" s="28"/>
      <c r="E43" s="39">
        <f>+E37+SUM(E39:E40)</f>
        <v>-17905083.75</v>
      </c>
      <c r="F43" s="38"/>
      <c r="G43" s="39">
        <f>+G37+SUM(G39:G40)</f>
        <v>102558184</v>
      </c>
    </row>
    <row r="44" spans="2:7" s="34" customFormat="1" ht="7.5" customHeight="1">
      <c r="B44" s="28"/>
      <c r="C44" s="28"/>
      <c r="D44" s="28"/>
      <c r="E44" s="29"/>
      <c r="F44" s="38"/>
      <c r="G44" s="29"/>
    </row>
    <row r="45" spans="2:7" s="34" customFormat="1" ht="15.75">
      <c r="B45" s="32" t="s">
        <v>89</v>
      </c>
      <c r="C45" s="28"/>
      <c r="D45" s="28"/>
      <c r="E45" s="29"/>
      <c r="F45" s="38"/>
      <c r="G45" s="29"/>
    </row>
    <row r="46" spans="2:7" s="34" customFormat="1" ht="7.5" customHeight="1">
      <c r="B46" s="28"/>
      <c r="C46" s="28"/>
      <c r="D46" s="28"/>
      <c r="E46" s="30"/>
      <c r="F46" s="38"/>
      <c r="G46" s="30"/>
    </row>
    <row r="47" spans="2:4" s="34" customFormat="1" ht="15.75" customHeight="1">
      <c r="B47" s="28"/>
      <c r="C47" s="28" t="s">
        <v>128</v>
      </c>
      <c r="D47" s="28"/>
    </row>
    <row r="48" spans="2:7" s="34" customFormat="1" ht="15.75" customHeight="1">
      <c r="B48" s="28"/>
      <c r="C48" s="28" t="s">
        <v>127</v>
      </c>
      <c r="D48" s="28"/>
      <c r="E48" s="30">
        <v>160000</v>
      </c>
      <c r="F48" s="38"/>
      <c r="G48" s="30">
        <v>0</v>
      </c>
    </row>
    <row r="49" spans="3:7" s="34" customFormat="1" ht="15.75">
      <c r="C49" s="28" t="s">
        <v>90</v>
      </c>
      <c r="D49" s="28"/>
      <c r="E49" s="30">
        <v>314013</v>
      </c>
      <c r="F49" s="38"/>
      <c r="G49" s="30">
        <v>692097</v>
      </c>
    </row>
    <row r="50" spans="2:7" s="34" customFormat="1" ht="15.75" customHeight="1">
      <c r="B50" s="28"/>
      <c r="C50" s="28" t="s">
        <v>91</v>
      </c>
      <c r="D50" s="28"/>
      <c r="E50" s="30">
        <v>0</v>
      </c>
      <c r="F50" s="38"/>
      <c r="G50" s="30">
        <v>-5150000</v>
      </c>
    </row>
    <row r="51" spans="2:7" s="34" customFormat="1" ht="15.75" customHeight="1">
      <c r="B51" s="28"/>
      <c r="C51" s="28" t="s">
        <v>48</v>
      </c>
      <c r="D51" s="28"/>
      <c r="E51" s="30">
        <v>-7927851</v>
      </c>
      <c r="F51" s="38"/>
      <c r="G51" s="30">
        <v>-5799150</v>
      </c>
    </row>
    <row r="52" spans="3:7" s="34" customFormat="1" ht="15.75">
      <c r="C52" s="28" t="s">
        <v>31</v>
      </c>
      <c r="D52" s="28"/>
      <c r="E52" s="30">
        <v>0</v>
      </c>
      <c r="F52" s="38"/>
      <c r="G52" s="30">
        <v>-8248</v>
      </c>
    </row>
    <row r="53" spans="3:7" s="34" customFormat="1" ht="15.75">
      <c r="C53" s="28" t="s">
        <v>121</v>
      </c>
      <c r="D53" s="28"/>
      <c r="E53" s="30">
        <v>12000</v>
      </c>
      <c r="F53" s="38"/>
      <c r="G53" s="30">
        <v>0</v>
      </c>
    </row>
    <row r="54" spans="2:7" s="34" customFormat="1" ht="7.5" customHeight="1">
      <c r="B54" s="28"/>
      <c r="C54" s="28"/>
      <c r="D54" s="28"/>
      <c r="E54" s="39"/>
      <c r="F54" s="38"/>
      <c r="G54" s="39"/>
    </row>
    <row r="55" spans="2:7" s="34" customFormat="1" ht="7.5" customHeight="1">
      <c r="B55" s="28"/>
      <c r="C55" s="28"/>
      <c r="D55" s="28"/>
      <c r="E55" s="30"/>
      <c r="F55" s="38"/>
      <c r="G55" s="30"/>
    </row>
    <row r="56" spans="2:7" s="34" customFormat="1" ht="15.75">
      <c r="B56" s="28" t="s">
        <v>92</v>
      </c>
      <c r="C56" s="28"/>
      <c r="D56" s="28"/>
      <c r="E56" s="39">
        <f>+SUM(E46:E55)</f>
        <v>-7441838</v>
      </c>
      <c r="F56" s="38"/>
      <c r="G56" s="39">
        <f>+SUM(G46:G55)</f>
        <v>-10265301</v>
      </c>
    </row>
    <row r="57" spans="2:7" s="34" customFormat="1" ht="7.5" customHeight="1">
      <c r="B57" s="28"/>
      <c r="C57" s="28"/>
      <c r="D57" s="28"/>
      <c r="E57" s="30"/>
      <c r="F57" s="38"/>
      <c r="G57" s="30"/>
    </row>
    <row r="58" spans="2:7" s="34" customFormat="1" ht="15.75">
      <c r="B58" s="32" t="s">
        <v>93</v>
      </c>
      <c r="C58" s="28"/>
      <c r="D58" s="28"/>
      <c r="E58" s="29"/>
      <c r="F58" s="38"/>
      <c r="G58" s="29"/>
    </row>
    <row r="59" spans="2:7" s="34" customFormat="1" ht="7.5" customHeight="1">
      <c r="B59" s="28"/>
      <c r="C59" s="28"/>
      <c r="D59" s="28"/>
      <c r="E59" s="30"/>
      <c r="F59" s="38"/>
      <c r="G59" s="30"/>
    </row>
    <row r="60" spans="3:7" s="34" customFormat="1" ht="15.75">
      <c r="C60" s="28" t="s">
        <v>44</v>
      </c>
      <c r="D60" s="28"/>
      <c r="E60" s="30">
        <v>-68221</v>
      </c>
      <c r="F60" s="38"/>
      <c r="G60" s="30">
        <v>-49595</v>
      </c>
    </row>
    <row r="61" spans="3:7" s="34" customFormat="1" ht="15.75">
      <c r="C61" s="28" t="s">
        <v>9</v>
      </c>
      <c r="D61" s="28"/>
      <c r="E61" s="30">
        <v>-909</v>
      </c>
      <c r="F61" s="38"/>
      <c r="G61" s="30">
        <v>-3283</v>
      </c>
    </row>
    <row r="62" spans="3:7" s="34" customFormat="1" ht="15.75">
      <c r="C62" s="28" t="s">
        <v>94</v>
      </c>
      <c r="D62" s="28"/>
      <c r="E62" s="30">
        <v>-45489</v>
      </c>
      <c r="F62" s="38"/>
      <c r="G62" s="30">
        <v>-55637</v>
      </c>
    </row>
    <row r="63" spans="3:7" s="34" customFormat="1" ht="15.75">
      <c r="C63" s="28" t="s">
        <v>49</v>
      </c>
      <c r="D63" s="28"/>
      <c r="E63" s="30">
        <v>-3709627</v>
      </c>
      <c r="F63" s="38"/>
      <c r="G63" s="30">
        <v>-110000000</v>
      </c>
    </row>
    <row r="64" spans="3:7" s="34" customFormat="1" ht="15.75">
      <c r="C64" s="28" t="s">
        <v>75</v>
      </c>
      <c r="D64" s="28"/>
      <c r="E64" s="30">
        <v>-49492</v>
      </c>
      <c r="F64" s="38"/>
      <c r="G64" s="30">
        <v>0</v>
      </c>
    </row>
    <row r="65" spans="3:7" s="34" customFormat="1" ht="15.75">
      <c r="C65" s="28" t="s">
        <v>45</v>
      </c>
      <c r="D65" s="28"/>
      <c r="E65" s="30">
        <v>4183400</v>
      </c>
      <c r="F65" s="38"/>
      <c r="G65" s="30">
        <v>8849800</v>
      </c>
    </row>
    <row r="66" spans="2:7" s="34" customFormat="1" ht="7.5" customHeight="1">
      <c r="B66" s="28"/>
      <c r="C66" s="28"/>
      <c r="D66" s="28"/>
      <c r="E66" s="39"/>
      <c r="F66" s="38"/>
      <c r="G66" s="39"/>
    </row>
    <row r="67" spans="2:7" s="34" customFormat="1" ht="7.5" customHeight="1">
      <c r="B67" s="28"/>
      <c r="C67" s="28"/>
      <c r="D67" s="28"/>
      <c r="E67" s="30"/>
      <c r="F67" s="38"/>
      <c r="G67" s="30"/>
    </row>
    <row r="68" spans="2:7" s="34" customFormat="1" ht="15.75">
      <c r="B68" s="28" t="s">
        <v>126</v>
      </c>
      <c r="C68" s="28"/>
      <c r="D68" s="28"/>
      <c r="E68" s="39">
        <f>+SUM(E59:E65)</f>
        <v>309662</v>
      </c>
      <c r="F68" s="38"/>
      <c r="G68" s="39">
        <f>+SUM(G59:G65)</f>
        <v>-101258715</v>
      </c>
    </row>
    <row r="69" spans="2:7" s="34" customFormat="1" ht="7.5" customHeight="1">
      <c r="B69" s="28"/>
      <c r="C69" s="28"/>
      <c r="D69" s="28"/>
      <c r="E69" s="43"/>
      <c r="F69" s="38"/>
      <c r="G69" s="43"/>
    </row>
    <row r="70" spans="2:7" s="34" customFormat="1" ht="15.75">
      <c r="B70" s="32" t="s">
        <v>95</v>
      </c>
      <c r="C70" s="32"/>
      <c r="D70" s="28"/>
      <c r="E70" s="29">
        <f>+E43+E68+E56</f>
        <v>-25037259.75</v>
      </c>
      <c r="F70" s="44"/>
      <c r="G70" s="29">
        <f>+G43+G68+G56</f>
        <v>-8965832</v>
      </c>
    </row>
    <row r="71" spans="2:7" s="34" customFormat="1" ht="7.5" customHeight="1">
      <c r="B71" s="32"/>
      <c r="C71" s="32"/>
      <c r="D71" s="28"/>
      <c r="E71" s="29"/>
      <c r="F71" s="38"/>
      <c r="G71" s="29"/>
    </row>
    <row r="72" spans="2:7" s="34" customFormat="1" ht="15.75">
      <c r="B72" s="32" t="s">
        <v>96</v>
      </c>
      <c r="C72" s="32"/>
      <c r="D72" s="28"/>
      <c r="E72" s="29"/>
      <c r="F72" s="38"/>
      <c r="G72" s="29"/>
    </row>
    <row r="73" spans="2:7" s="34" customFormat="1" ht="15.75">
      <c r="B73" s="32" t="s">
        <v>97</v>
      </c>
      <c r="C73" s="32"/>
      <c r="D73" s="28"/>
      <c r="E73" s="29">
        <v>34605073</v>
      </c>
      <c r="F73" s="38"/>
      <c r="G73" s="29">
        <v>67387326</v>
      </c>
    </row>
    <row r="74" spans="2:7" s="34" customFormat="1" ht="7.5" customHeight="1">
      <c r="B74" s="32"/>
      <c r="C74" s="32"/>
      <c r="D74" s="28"/>
      <c r="E74" s="39"/>
      <c r="F74" s="44"/>
      <c r="G74" s="39"/>
    </row>
    <row r="75" spans="2:7" s="34" customFormat="1" ht="15.75">
      <c r="B75" s="32" t="s">
        <v>98</v>
      </c>
      <c r="C75" s="32"/>
      <c r="D75" s="28"/>
      <c r="E75" s="43"/>
      <c r="F75" s="38"/>
      <c r="G75" s="43"/>
    </row>
    <row r="76" spans="2:7" s="34" customFormat="1" ht="16.5" thickBot="1">
      <c r="B76" s="32" t="s">
        <v>97</v>
      </c>
      <c r="C76" s="32"/>
      <c r="D76" s="36" t="s">
        <v>41</v>
      </c>
      <c r="E76" s="45">
        <f>+E73+E70</f>
        <v>9567813.25</v>
      </c>
      <c r="F76" s="38"/>
      <c r="G76" s="45">
        <f>+G73+G70</f>
        <v>58421494</v>
      </c>
    </row>
    <row r="77" spans="2:7" s="34" customFormat="1" ht="15.75">
      <c r="B77" s="28"/>
      <c r="C77" s="28"/>
      <c r="D77" s="28"/>
      <c r="E77" s="47"/>
      <c r="F77" s="46"/>
      <c r="G77" s="28"/>
    </row>
    <row r="79" spans="2:7" ht="33" customHeight="1">
      <c r="B79" s="71" t="s">
        <v>110</v>
      </c>
      <c r="C79" s="71"/>
      <c r="D79" s="71"/>
      <c r="E79" s="71"/>
      <c r="F79" s="71"/>
      <c r="G79" s="71"/>
    </row>
  </sheetData>
  <sheetProtection/>
  <mergeCells count="1">
    <mergeCell ref="B79:G79"/>
  </mergeCells>
  <printOptions/>
  <pageMargins left="0.5" right="0.5" top="0.5" bottom="0.3" header="0.5" footer="0.21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2011-04-27T09:22:31Z</cp:lastPrinted>
  <dcterms:created xsi:type="dcterms:W3CDTF">2004-05-11T09:22:50Z</dcterms:created>
  <dcterms:modified xsi:type="dcterms:W3CDTF">2011-04-27T09:22:53Z</dcterms:modified>
  <cp:category/>
  <cp:version/>
  <cp:contentType/>
  <cp:contentStatus/>
</cp:coreProperties>
</file>